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21" windowWidth="10980" windowHeight="6765" activeTab="0"/>
  </bookViews>
  <sheets>
    <sheet name="Výpočet" sheetId="1" r:id="rId1"/>
  </sheets>
  <definedNames>
    <definedName name="_xlnm.Print_Area" localSheetId="0">'Výpočet'!$A$4:$H$29</definedName>
  </definedNames>
  <calcPr fullCalcOnLoad="1" fullPrecision="0"/>
</workbook>
</file>

<file path=xl/sharedStrings.xml><?xml version="1.0" encoding="utf-8"?>
<sst xmlns="http://schemas.openxmlformats.org/spreadsheetml/2006/main" count="48" uniqueCount="46">
  <si>
    <t xml:space="preserve">A </t>
  </si>
  <si>
    <r>
      <t>m</t>
    </r>
    <r>
      <rPr>
        <vertAlign val="superscript"/>
        <sz val="9"/>
        <rFont val="Futura Lt BT"/>
        <family val="2"/>
      </rPr>
      <t>2</t>
    </r>
  </si>
  <si>
    <t>°C</t>
  </si>
  <si>
    <t>Ps</t>
  </si>
  <si>
    <t xml:space="preserve">mbar   </t>
  </si>
  <si>
    <t xml:space="preserve">°C  </t>
  </si>
  <si>
    <t>%</t>
  </si>
  <si>
    <t xml:space="preserve"> Pd </t>
  </si>
  <si>
    <t xml:space="preserve">mbar = X  Ist </t>
  </si>
  <si>
    <t>g/kg (Soll X lt. VDI 14,3 g/kg)</t>
  </si>
  <si>
    <t xml:space="preserve">Nf </t>
  </si>
  <si>
    <t>Std/d</t>
  </si>
  <si>
    <t>W =</t>
  </si>
  <si>
    <r>
      <t>kg/m</t>
    </r>
    <r>
      <rPr>
        <vertAlign val="superscript"/>
        <sz val="9"/>
        <rFont val="Futura Lt BT"/>
        <family val="2"/>
      </rPr>
      <t>2</t>
    </r>
    <r>
      <rPr>
        <sz val="9"/>
        <rFont val="Futura Lt BT"/>
        <family val="2"/>
      </rPr>
      <t>h</t>
    </r>
  </si>
  <si>
    <t>W max/d  =</t>
  </si>
  <si>
    <t>kg/d</t>
  </si>
  <si>
    <t>W max =</t>
  </si>
  <si>
    <t xml:space="preserve">kg/h  </t>
  </si>
  <si>
    <t>W min/d  =</t>
  </si>
  <si>
    <t>W  min =</t>
  </si>
  <si>
    <t xml:space="preserve">kg/h </t>
  </si>
  <si>
    <t>W mittl/d =</t>
  </si>
  <si>
    <t>kg/h</t>
  </si>
  <si>
    <t>max. VL =</t>
  </si>
  <si>
    <t>Výpočet množství odpařené vody v bazénech</t>
  </si>
  <si>
    <t>Výpočtová data pro bazén:</t>
  </si>
  <si>
    <t>Bazén</t>
  </si>
  <si>
    <t>Plocha bazénové vody:</t>
  </si>
  <si>
    <t>Teplota bazénové vody:</t>
  </si>
  <si>
    <t>Tlak páry při :    voda 100% rel.vlhkosti</t>
  </si>
  <si>
    <t>Teplota vzduch v hale:</t>
  </si>
  <si>
    <t>Požadovaná relativní vlhkost:</t>
  </si>
  <si>
    <t xml:space="preserve">Tlak pary při:     vzduchu </t>
  </si>
  <si>
    <t>Faktor využití - plný provoz:</t>
  </si>
  <si>
    <t>Faktor využití - útlumový provoz:</t>
  </si>
  <si>
    <t>Výpočet odparu vody :</t>
  </si>
  <si>
    <t>Množství odpařené vody na m2 a hodinu :</t>
  </si>
  <si>
    <t>Množství vzduch potřebné k tomuto odvlhčení:</t>
  </si>
  <si>
    <t xml:space="preserve">max. vzduchové množství: </t>
  </si>
  <si>
    <r>
      <t>m</t>
    </r>
    <r>
      <rPr>
        <vertAlign val="superscript"/>
        <sz val="9"/>
        <rFont val="Times New Roman CE"/>
        <family val="1"/>
      </rPr>
      <t>3</t>
    </r>
    <r>
      <rPr>
        <sz val="9"/>
        <rFont val="Times New Roman CE"/>
        <family val="1"/>
      </rPr>
      <t xml:space="preserve">/h </t>
    </r>
    <r>
      <rPr>
        <sz val="8"/>
        <rFont val="Times New Roman CE"/>
        <family val="1"/>
      </rPr>
      <t xml:space="preserve"> při provozu se směšováním</t>
    </r>
  </si>
  <si>
    <t>Čas využití :</t>
  </si>
  <si>
    <r>
      <t>T</t>
    </r>
    <r>
      <rPr>
        <vertAlign val="subscript"/>
        <sz val="11"/>
        <rFont val="Futura Lt BT"/>
        <family val="0"/>
      </rPr>
      <t>haly</t>
    </r>
  </si>
  <si>
    <r>
      <t>T</t>
    </r>
    <r>
      <rPr>
        <vertAlign val="subscript"/>
        <sz val="11"/>
        <rFont val="Futura Lt BT"/>
        <family val="0"/>
      </rPr>
      <t>vzduchu</t>
    </r>
  </si>
  <si>
    <t>rel.vlhkost</t>
  </si>
  <si>
    <r>
      <t>max</t>
    </r>
    <r>
      <rPr>
        <sz val="9"/>
        <rFont val="Times New Roman CE"/>
        <family val="1"/>
      </rPr>
      <t>. odpařené množství vody:</t>
    </r>
  </si>
  <si>
    <r>
      <t>min</t>
    </r>
    <r>
      <rPr>
        <sz val="9"/>
        <rFont val="Times New Roman CE"/>
        <family val="1"/>
      </rPr>
      <t>. odpařené množství vody:</t>
    </r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</si>
</sst>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Kc&quot;;\-#,##0\ &quot;Kc&quot;"/>
    <numFmt numFmtId="173" formatCode="#,##0\ &quot;Kc&quot;;[Red]\-#,##0\ &quot;Kc&quot;"/>
    <numFmt numFmtId="174" formatCode="#,##0.00\ &quot;Kc&quot;;\-#,##0.00\ &quot;Kc&quot;"/>
    <numFmt numFmtId="175" formatCode="#,##0.00\ &quot;Kc&quot;;[Red]\-#,##0.00\ &quot;Kc&quot;"/>
    <numFmt numFmtId="176" formatCode="_-* #,##0\ &quot;Kc&quot;_-;\-* #,##0\ &quot;Kc&quot;_-;_-* &quot;-&quot;\ &quot;Kc&quot;_-;_-@_-"/>
    <numFmt numFmtId="177" formatCode="_-* #,##0\ _K_c_-;\-* #,##0\ _K_c_-;_-* &quot;-&quot;\ _K_c_-;_-@_-"/>
    <numFmt numFmtId="178" formatCode="_-* #,##0.00\ &quot;Kc&quot;_-;\-* #,##0.00\ &quot;Kc&quot;_-;_-* &quot;-&quot;??\ &quot;Kc&quot;_-;_-@_-"/>
    <numFmt numFmtId="179" formatCode="_-* #,##0.00\ _K_c_-;\-* #,##0.00\ _K_c_-;_-* &quot;-&quot;??\ _K_c_-;_-@_-"/>
    <numFmt numFmtId="180" formatCode="#,##0;\-#,##0"/>
    <numFmt numFmtId="181" formatCode="#,##0;[Red]\-#,##0"/>
    <numFmt numFmtId="182" formatCode="#,##0.00;\-#,##0.00"/>
    <numFmt numFmtId="183" formatCode="#,##0.00;[Red]\-#,##0.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#,##0.0"/>
  </numFmts>
  <fonts count="6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9"/>
      <name val="Futura Lt BT"/>
      <family val="0"/>
    </font>
    <font>
      <b/>
      <sz val="9"/>
      <name val="Futura Lt BT"/>
      <family val="0"/>
    </font>
    <font>
      <sz val="8"/>
      <name val="Futura Lt BT"/>
      <family val="2"/>
    </font>
    <font>
      <b/>
      <sz val="8"/>
      <name val="Futura Lt BT"/>
      <family val="2"/>
    </font>
    <font>
      <b/>
      <sz val="26"/>
      <name val="Futura Lt BT"/>
      <family val="2"/>
    </font>
    <font>
      <sz val="10"/>
      <name val="Futura Lt BT"/>
      <family val="2"/>
    </font>
    <font>
      <sz val="9"/>
      <color indexed="9"/>
      <name val="Futura Lt BT"/>
      <family val="2"/>
    </font>
    <font>
      <vertAlign val="superscript"/>
      <sz val="9"/>
      <name val="Futura Lt BT"/>
      <family val="2"/>
    </font>
    <font>
      <sz val="7"/>
      <name val="Futura Lt BT"/>
      <family val="2"/>
    </font>
    <font>
      <b/>
      <sz val="11"/>
      <name val="Futura Md BT"/>
      <family val="2"/>
    </font>
    <font>
      <b/>
      <sz val="9"/>
      <color indexed="9"/>
      <name val="Futura Lt BT"/>
      <family val="2"/>
    </font>
    <font>
      <b/>
      <i/>
      <sz val="8"/>
      <name val="Futura Lt BT"/>
      <family val="2"/>
    </font>
    <font>
      <b/>
      <i/>
      <sz val="10"/>
      <color indexed="10"/>
      <name val="Futura Lt BT"/>
      <family val="2"/>
    </font>
    <font>
      <b/>
      <sz val="9"/>
      <color indexed="10"/>
      <name val="Futura Lt BT"/>
      <family val="2"/>
    </font>
    <font>
      <sz val="9"/>
      <color indexed="10"/>
      <name val="Futura Lt BT"/>
      <family val="2"/>
    </font>
    <font>
      <sz val="8"/>
      <color indexed="10"/>
      <name val="Futura Lt BT"/>
      <family val="2"/>
    </font>
    <font>
      <b/>
      <u val="single"/>
      <sz val="14"/>
      <name val="Times New Roman CE"/>
      <family val="1"/>
    </font>
    <font>
      <sz val="8"/>
      <name val="Times New Roman CE"/>
      <family val="1"/>
    </font>
    <font>
      <b/>
      <sz val="10"/>
      <name val="Times New Roman CE"/>
      <family val="1"/>
    </font>
    <font>
      <sz val="9"/>
      <name val="Times New Roman CE"/>
      <family val="1"/>
    </font>
    <font>
      <vertAlign val="superscript"/>
      <sz val="9"/>
      <name val="Times New Roman CE"/>
      <family val="1"/>
    </font>
    <font>
      <b/>
      <u val="single"/>
      <sz val="14"/>
      <color indexed="10"/>
      <name val="Times New Roman CE"/>
      <family val="1"/>
    </font>
    <font>
      <b/>
      <u val="single"/>
      <sz val="20"/>
      <name val="Times New Roman CE"/>
      <family val="1"/>
    </font>
    <font>
      <vertAlign val="subscript"/>
      <sz val="11"/>
      <name val="Futura Lt BT"/>
      <family val="0"/>
    </font>
    <font>
      <b/>
      <u val="single"/>
      <sz val="9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Times New Roman CE"/>
      <family val="0"/>
    </font>
    <font>
      <sz val="8"/>
      <color indexed="8"/>
      <name val="Times New Roman CE"/>
      <family val="0"/>
    </font>
    <font>
      <sz val="7"/>
      <color indexed="8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4" fontId="5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11" fillId="0" borderId="0" xfId="0" applyFont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2" fontId="5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right"/>
    </xf>
    <xf numFmtId="2" fontId="5" fillId="0" borderId="11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4" fontId="13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0" fontId="10" fillId="0" borderId="0" xfId="0" applyFont="1" applyAlignment="1">
      <alignment/>
    </xf>
    <xf numFmtId="4" fontId="6" fillId="0" borderId="0" xfId="0" applyNumberFormat="1" applyFont="1" applyBorder="1" applyAlignment="1">
      <alignment horizontal="right"/>
    </xf>
    <xf numFmtId="4" fontId="15" fillId="0" borderId="0" xfId="0" applyNumberFormat="1" applyFont="1" applyFill="1" applyBorder="1" applyAlignment="1" applyProtection="1">
      <alignment/>
      <protection hidden="1"/>
    </xf>
    <xf numFmtId="4" fontId="5" fillId="0" borderId="0" xfId="0" applyNumberFormat="1" applyFont="1" applyAlignment="1" applyProtection="1">
      <alignment/>
      <protection hidden="1"/>
    </xf>
    <xf numFmtId="0" fontId="5" fillId="0" borderId="11" xfId="0" applyFont="1" applyBorder="1" applyAlignment="1">
      <alignment/>
    </xf>
    <xf numFmtId="0" fontId="6" fillId="0" borderId="0" xfId="0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16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3" fontId="6" fillId="0" borderId="0" xfId="34" applyNumberFormat="1" applyFont="1" applyFill="1" applyBorder="1" applyAlignment="1">
      <alignment horizontal="right"/>
    </xf>
    <xf numFmtId="0" fontId="5" fillId="0" borderId="0" xfId="0" applyFont="1" applyFill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right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4" fontId="5" fillId="0" borderId="0" xfId="0" applyNumberFormat="1" applyFont="1" applyFill="1" applyBorder="1" applyAlignment="1" applyProtection="1">
      <alignment horizontal="right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14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 horizontal="left"/>
    </xf>
    <xf numFmtId="0" fontId="10" fillId="0" borderId="0" xfId="0" applyFont="1" applyFill="1" applyAlignment="1">
      <alignment/>
    </xf>
    <xf numFmtId="190" fontId="6" fillId="0" borderId="0" xfId="0" applyNumberFormat="1" applyFont="1" applyFill="1" applyBorder="1" applyAlignment="1">
      <alignment horizontal="right"/>
    </xf>
    <xf numFmtId="2" fontId="19" fillId="0" borderId="0" xfId="0" applyNumberFormat="1" applyFont="1" applyFill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 horizontal="left"/>
      <protection locked="0"/>
    </xf>
    <xf numFmtId="0" fontId="20" fillId="0" borderId="0" xfId="0" applyFont="1" applyAlignment="1" applyProtection="1">
      <alignment/>
      <protection locked="0"/>
    </xf>
    <xf numFmtId="4" fontId="18" fillId="0" borderId="0" xfId="0" applyNumberFormat="1" applyFont="1" applyBorder="1" applyAlignment="1" applyProtection="1">
      <alignment horizontal="right"/>
      <protection locked="0"/>
    </xf>
    <xf numFmtId="0" fontId="21" fillId="0" borderId="0" xfId="0" applyFont="1" applyFill="1" applyBorder="1" applyAlignment="1">
      <alignment horizontal="centerContinuous"/>
    </xf>
    <xf numFmtId="0" fontId="23" fillId="0" borderId="0" xfId="0" applyFont="1" applyFill="1" applyBorder="1" applyAlignment="1">
      <alignment horizontal="left"/>
    </xf>
    <xf numFmtId="0" fontId="24" fillId="0" borderId="0" xfId="0" applyFont="1" applyBorder="1" applyAlignment="1">
      <alignment horizontal="left"/>
    </xf>
    <xf numFmtId="4" fontId="24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>
      <alignment horizontal="centerContinuous"/>
    </xf>
    <xf numFmtId="0" fontId="29" fillId="0" borderId="0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8</xdr:row>
      <xdr:rowOff>142875</xdr:rowOff>
    </xdr:from>
    <xdr:to>
      <xdr:col>8</xdr:col>
      <xdr:colOff>0</xdr:colOff>
      <xdr:row>8</xdr:row>
      <xdr:rowOff>142875</xdr:rowOff>
    </xdr:to>
    <xdr:sp>
      <xdr:nvSpPr>
        <xdr:cNvPr id="1" name="Line 30"/>
        <xdr:cNvSpPr>
          <a:spLocks/>
        </xdr:cNvSpPr>
      </xdr:nvSpPr>
      <xdr:spPr>
        <a:xfrm flipV="1">
          <a:off x="5810250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485775</xdr:colOff>
      <xdr:row>5</xdr:row>
      <xdr:rowOff>142875</xdr:rowOff>
    </xdr:from>
    <xdr:to>
      <xdr:col>7</xdr:col>
      <xdr:colOff>276225</xdr:colOff>
      <xdr:row>13</xdr:row>
      <xdr:rowOff>85725</xdr:rowOff>
    </xdr:to>
    <xdr:sp>
      <xdr:nvSpPr>
        <xdr:cNvPr id="2" name="Text 52"/>
        <xdr:cNvSpPr txBox="1">
          <a:spLocks noChangeArrowheads="1"/>
        </xdr:cNvSpPr>
      </xdr:nvSpPr>
      <xdr:spPr>
        <a:xfrm>
          <a:off x="3667125" y="1562100"/>
          <a:ext cx="2095500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Faktory využití NF: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0,3       = Útlumový  provoz se zakrytím bazénu
</a:t>
          </a:r>
          <a:r>
            <a:rPr lang="en-US" cap="none" sz="7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0,5       = Útlumový  provoz bez zakrytím bazénu
</a:t>
          </a:r>
          <a:r>
            <a:rPr lang="en-US" cap="none" sz="7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1,0       = Privátní využití bazénu
</a:t>
          </a:r>
          <a:r>
            <a:rPr lang="en-US" cap="none" sz="7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1,5       = Hotelové bazény
</a:t>
          </a:r>
          <a:r>
            <a:rPr lang="en-US" cap="none" sz="7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2,0-2,5 = Bazény pro veřejnost a otevřené bazény
</a:t>
          </a:r>
          <a:r>
            <a:rPr lang="en-US" cap="none" sz="7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 (2,2)  = střední hodnota  faktoru 
</a:t>
          </a:r>
          <a:r>
            <a:rPr lang="en-US" cap="none" sz="7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2,7       = Bazény s vlnama 
</a:t>
          </a:r>
          <a:r>
            <a:rPr lang="en-US" cap="none" sz="7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3,0       = Whirlpool, Bazény s vodopádem nebo                             
</a:t>
          </a:r>
          <a:r>
            <a:rPr lang="en-US" cap="none" sz="7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               atrakcema
</a:t>
          </a:r>
        </a:p>
      </xdr:txBody>
    </xdr:sp>
    <xdr:clientData/>
  </xdr:twoCellAnchor>
  <xdr:oneCellAnchor>
    <xdr:from>
      <xdr:col>5</xdr:col>
      <xdr:colOff>504825</xdr:colOff>
      <xdr:row>1</xdr:row>
      <xdr:rowOff>104775</xdr:rowOff>
    </xdr:from>
    <xdr:ext cx="114300" cy="333375"/>
    <xdr:sp fLocksText="0">
      <xdr:nvSpPr>
        <xdr:cNvPr id="3" name="text 57"/>
        <xdr:cNvSpPr txBox="1">
          <a:spLocks noChangeArrowheads="1"/>
        </xdr:cNvSpPr>
      </xdr:nvSpPr>
      <xdr:spPr>
        <a:xfrm>
          <a:off x="4733925" y="142875"/>
          <a:ext cx="1143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5"/>
  <sheetViews>
    <sheetView tabSelected="1" zoomScalePageLayoutView="0" workbookViewId="0" topLeftCell="A5">
      <selection activeCell="F16" sqref="F16"/>
    </sheetView>
  </sheetViews>
  <sheetFormatPr defaultColWidth="11.421875" defaultRowHeight="12.75"/>
  <cols>
    <col min="1" max="1" width="30.421875" style="2" customWidth="1"/>
    <col min="2" max="2" width="9.421875" style="6" customWidth="1"/>
    <col min="3" max="3" width="7.8515625" style="6" customWidth="1"/>
    <col min="4" max="4" width="10.28125" style="7" customWidth="1"/>
    <col min="5" max="5" width="5.421875" style="8" customWidth="1"/>
    <col min="6" max="6" width="11.28125" style="6" customWidth="1"/>
    <col min="7" max="7" width="7.57421875" style="9" customWidth="1"/>
    <col min="8" max="8" width="4.8515625" style="9" customWidth="1"/>
    <col min="9" max="16384" width="11.421875" style="1" customWidth="1"/>
  </cols>
  <sheetData>
    <row r="1" ht="3" customHeight="1"/>
    <row r="2" spans="1:13" ht="60" customHeight="1">
      <c r="A2" s="47"/>
      <c r="B2" s="48"/>
      <c r="C2" s="49"/>
      <c r="D2" s="47"/>
      <c r="E2" s="50"/>
      <c r="F2" s="48"/>
      <c r="G2" s="51"/>
      <c r="H2" s="51"/>
      <c r="I2" s="52"/>
      <c r="J2" s="52"/>
      <c r="K2" s="52"/>
      <c r="L2" s="52"/>
      <c r="M2" s="52"/>
    </row>
    <row r="3" spans="1:8" ht="4.5" customHeight="1">
      <c r="A3" s="3"/>
      <c r="B3" s="4"/>
      <c r="C3" s="10"/>
      <c r="D3" s="13"/>
      <c r="E3" s="5"/>
      <c r="F3" s="4"/>
      <c r="G3" s="11"/>
      <c r="H3" s="12"/>
    </row>
    <row r="4" spans="1:10" ht="25.5">
      <c r="A4" s="61"/>
      <c r="B4" s="62"/>
      <c r="C4" s="79" t="s">
        <v>24</v>
      </c>
      <c r="D4" s="63"/>
      <c r="E4" s="64"/>
      <c r="F4" s="62"/>
      <c r="G4" s="65"/>
      <c r="H4" s="65"/>
      <c r="J4" s="18"/>
    </row>
    <row r="5" spans="1:10" ht="18.75">
      <c r="A5" s="61"/>
      <c r="B5" s="62"/>
      <c r="C5" s="74"/>
      <c r="D5" s="63"/>
      <c r="E5" s="64"/>
      <c r="F5" s="62"/>
      <c r="G5" s="65"/>
      <c r="H5" s="65"/>
      <c r="J5" s="18"/>
    </row>
    <row r="6" spans="1:10" ht="18.75">
      <c r="A6" s="61"/>
      <c r="B6" s="62"/>
      <c r="C6" s="74"/>
      <c r="D6" s="63"/>
      <c r="E6" s="64"/>
      <c r="F6" s="62"/>
      <c r="G6" s="65"/>
      <c r="H6" s="65"/>
      <c r="J6" s="18"/>
    </row>
    <row r="7" spans="1:10" ht="15">
      <c r="A7" s="61"/>
      <c r="B7" s="62"/>
      <c r="C7" s="53"/>
      <c r="D7" s="63"/>
      <c r="E7" s="64"/>
      <c r="F7" s="62"/>
      <c r="G7" s="33"/>
      <c r="H7" s="66"/>
      <c r="J7" s="18"/>
    </row>
    <row r="8" spans="1:8" s="36" customFormat="1" ht="12.75" customHeight="1">
      <c r="A8" s="23"/>
      <c r="B8" s="30"/>
      <c r="C8" s="30"/>
      <c r="D8" s="23"/>
      <c r="E8" s="35"/>
      <c r="F8" s="30"/>
      <c r="G8" s="33"/>
      <c r="H8" s="21"/>
    </row>
    <row r="9" spans="1:8" s="36" customFormat="1" ht="12.75">
      <c r="A9" s="75" t="s">
        <v>25</v>
      </c>
      <c r="B9" s="54"/>
      <c r="C9" s="57"/>
      <c r="D9" s="67"/>
      <c r="E9" s="55"/>
      <c r="F9" s="57"/>
      <c r="G9" s="58"/>
      <c r="H9" s="58"/>
    </row>
    <row r="10" spans="1:12" s="17" customFormat="1" ht="12.75" customHeight="1">
      <c r="A10" s="71"/>
      <c r="B10" s="16"/>
      <c r="C10" s="42"/>
      <c r="D10" s="14"/>
      <c r="E10" s="42"/>
      <c r="F10" s="16"/>
      <c r="G10" s="15"/>
      <c r="H10" s="15"/>
      <c r="K10" s="43"/>
      <c r="L10" s="15"/>
    </row>
    <row r="11" spans="1:12" s="17" customFormat="1" ht="12.75" customHeight="1">
      <c r="A11" s="72"/>
      <c r="B11" s="44"/>
      <c r="C11" s="42"/>
      <c r="D11" s="14"/>
      <c r="E11" s="42"/>
      <c r="F11" s="16"/>
      <c r="G11" s="15"/>
      <c r="H11" s="15"/>
      <c r="K11" s="45"/>
      <c r="L11" s="15"/>
    </row>
    <row r="12" spans="1:12" s="17" customFormat="1" ht="18.75" customHeight="1">
      <c r="A12" s="78" t="s">
        <v>26</v>
      </c>
      <c r="B12" s="44"/>
      <c r="C12" s="42"/>
      <c r="D12" s="14"/>
      <c r="E12" s="42"/>
      <c r="F12" s="16"/>
      <c r="G12" s="15"/>
      <c r="H12" s="15"/>
      <c r="K12" s="45"/>
      <c r="L12" s="15"/>
    </row>
    <row r="13" spans="1:8" s="32" customFormat="1" ht="13.5">
      <c r="A13" s="76" t="s">
        <v>27</v>
      </c>
      <c r="B13" s="30" t="s">
        <v>0</v>
      </c>
      <c r="C13" s="73">
        <v>32</v>
      </c>
      <c r="D13" s="23" t="s">
        <v>1</v>
      </c>
      <c r="E13" s="35"/>
      <c r="F13" s="30"/>
      <c r="G13" s="21"/>
      <c r="H13" s="21"/>
    </row>
    <row r="14" spans="1:8" s="32" customFormat="1" ht="18.75">
      <c r="A14" s="76" t="s">
        <v>28</v>
      </c>
      <c r="B14" s="30" t="s">
        <v>42</v>
      </c>
      <c r="C14" s="73">
        <v>28</v>
      </c>
      <c r="D14" s="23" t="s">
        <v>2</v>
      </c>
      <c r="F14" s="38">
        <f>EXP(23.64074-4076.8/(236.665+C14))/100</f>
        <v>37.79</v>
      </c>
      <c r="G14" s="21"/>
      <c r="H14" s="21"/>
    </row>
    <row r="15" spans="1:8" s="32" customFormat="1" ht="12">
      <c r="A15" s="76" t="s">
        <v>29</v>
      </c>
      <c r="B15" s="30" t="s">
        <v>3</v>
      </c>
      <c r="C15" s="39">
        <f>F14</f>
        <v>37.79</v>
      </c>
      <c r="D15" s="23" t="s">
        <v>4</v>
      </c>
      <c r="E15" s="35"/>
      <c r="F15" s="30"/>
      <c r="G15" s="21"/>
      <c r="H15" s="21"/>
    </row>
    <row r="16" spans="1:12" s="32" customFormat="1" ht="18.75">
      <c r="A16" s="76" t="s">
        <v>30</v>
      </c>
      <c r="B16" s="30" t="s">
        <v>41</v>
      </c>
      <c r="C16" s="73">
        <v>30</v>
      </c>
      <c r="D16" s="23" t="s">
        <v>5</v>
      </c>
      <c r="E16" s="34"/>
      <c r="F16" s="20">
        <f>EXP(23.64074-4076.8/(236.665+C16))*(C17/100)/100</f>
        <v>25.4482922770959</v>
      </c>
      <c r="G16" s="21"/>
      <c r="H16" s="21"/>
      <c r="L16" s="21"/>
    </row>
    <row r="17" spans="1:8" s="32" customFormat="1" ht="12">
      <c r="A17" s="76" t="s">
        <v>31</v>
      </c>
      <c r="B17" s="30" t="s">
        <v>43</v>
      </c>
      <c r="C17" s="73">
        <v>60</v>
      </c>
      <c r="D17" s="32" t="s">
        <v>6</v>
      </c>
      <c r="G17" s="21"/>
      <c r="H17" s="21"/>
    </row>
    <row r="18" spans="1:8" s="32" customFormat="1" ht="12">
      <c r="A18" s="76" t="s">
        <v>32</v>
      </c>
      <c r="B18" s="30" t="s">
        <v>7</v>
      </c>
      <c r="C18" s="39">
        <f>F16</f>
        <v>25.45</v>
      </c>
      <c r="D18" s="23" t="s">
        <v>8</v>
      </c>
      <c r="E18" s="22">
        <f>0.622*(C18/(1013-C18))*1000</f>
        <v>16.03</v>
      </c>
      <c r="F18" s="34" t="s">
        <v>9</v>
      </c>
      <c r="H18" s="21"/>
    </row>
    <row r="19" spans="1:8" s="32" customFormat="1" ht="12">
      <c r="A19" s="76" t="s">
        <v>33</v>
      </c>
      <c r="B19" s="30" t="s">
        <v>10</v>
      </c>
      <c r="C19" s="73">
        <v>1</v>
      </c>
      <c r="D19" s="23"/>
      <c r="E19" s="35"/>
      <c r="G19" s="21"/>
      <c r="H19" s="21"/>
    </row>
    <row r="20" spans="1:8" s="32" customFormat="1" ht="12">
      <c r="A20" s="76" t="s">
        <v>34</v>
      </c>
      <c r="B20" s="30" t="s">
        <v>10</v>
      </c>
      <c r="C20" s="73">
        <v>0.5</v>
      </c>
      <c r="D20" s="23"/>
      <c r="E20" s="35"/>
      <c r="F20" s="30"/>
      <c r="G20" s="21"/>
      <c r="H20" s="21"/>
    </row>
    <row r="21" spans="1:8" s="36" customFormat="1" ht="6.75" customHeight="1">
      <c r="A21" s="76"/>
      <c r="B21" s="30"/>
      <c r="C21" s="35"/>
      <c r="D21" s="23"/>
      <c r="E21" s="35"/>
      <c r="F21" s="30"/>
      <c r="G21" s="21"/>
      <c r="H21" s="21"/>
    </row>
    <row r="22" spans="1:8" s="36" customFormat="1" ht="12.75">
      <c r="A22" s="75" t="s">
        <v>35</v>
      </c>
      <c r="B22" s="54"/>
      <c r="C22" s="55"/>
      <c r="D22" s="56"/>
      <c r="E22" s="68"/>
      <c r="F22" s="77" t="s">
        <v>40</v>
      </c>
      <c r="G22" s="70">
        <v>2</v>
      </c>
      <c r="H22" s="58" t="s">
        <v>11</v>
      </c>
    </row>
    <row r="23" spans="1:8" s="32" customFormat="1" ht="13.5">
      <c r="A23" s="76" t="s">
        <v>36</v>
      </c>
      <c r="B23" s="30" t="s">
        <v>12</v>
      </c>
      <c r="C23" s="69">
        <f>0.00541*((C15-C18)^1.2)</f>
        <v>0.11</v>
      </c>
      <c r="D23" s="23" t="s">
        <v>13</v>
      </c>
      <c r="E23" s="31"/>
      <c r="F23" s="24" t="s">
        <v>14</v>
      </c>
      <c r="G23" s="25">
        <f>SUM(G22*C24)</f>
        <v>7.04</v>
      </c>
      <c r="H23" s="21" t="s">
        <v>15</v>
      </c>
    </row>
    <row r="24" spans="1:8" s="32" customFormat="1" ht="12">
      <c r="A24" s="80" t="s">
        <v>44</v>
      </c>
      <c r="B24" s="30" t="s">
        <v>16</v>
      </c>
      <c r="C24" s="59">
        <f>C23*C19*C13</f>
        <v>3.52</v>
      </c>
      <c r="D24" s="23" t="s">
        <v>17</v>
      </c>
      <c r="E24" s="31"/>
      <c r="F24" s="26" t="s">
        <v>18</v>
      </c>
      <c r="G24" s="27">
        <f>SUM(C25*(24-G22))</f>
        <v>38.72</v>
      </c>
      <c r="H24" s="19" t="s">
        <v>15</v>
      </c>
    </row>
    <row r="25" spans="1:8" s="32" customFormat="1" ht="12.75" thickBot="1">
      <c r="A25" s="80" t="s">
        <v>45</v>
      </c>
      <c r="B25" s="30" t="s">
        <v>19</v>
      </c>
      <c r="C25" s="59">
        <f>C24*C20/C19</f>
        <v>1.76</v>
      </c>
      <c r="D25" s="23" t="s">
        <v>20</v>
      </c>
      <c r="E25" s="31"/>
      <c r="F25" s="28" t="s">
        <v>21</v>
      </c>
      <c r="G25" s="29">
        <f>SUM(G23:G24)/24</f>
        <v>1.91</v>
      </c>
      <c r="H25" s="40" t="s">
        <v>22</v>
      </c>
    </row>
    <row r="26" spans="1:8" s="36" customFormat="1" ht="6.75" customHeight="1" thickTop="1">
      <c r="A26" s="23"/>
      <c r="B26" s="30"/>
      <c r="C26" s="41"/>
      <c r="D26" s="23"/>
      <c r="E26" s="35"/>
      <c r="F26" s="30"/>
      <c r="G26" s="21"/>
      <c r="H26" s="21"/>
    </row>
    <row r="27" spans="1:8" s="36" customFormat="1" ht="12" customHeight="1">
      <c r="A27" s="75" t="s">
        <v>37</v>
      </c>
      <c r="B27" s="54"/>
      <c r="C27" s="55"/>
      <c r="D27" s="56"/>
      <c r="E27" s="60"/>
      <c r="F27" s="54"/>
      <c r="G27" s="58"/>
      <c r="H27" s="58"/>
    </row>
    <row r="28" spans="1:8" s="32" customFormat="1" ht="12" customHeight="1">
      <c r="A28" s="76" t="s">
        <v>38</v>
      </c>
      <c r="B28" s="30" t="s">
        <v>23</v>
      </c>
      <c r="C28" s="46">
        <f>C24*1000/(E18-9)/1.2</f>
        <v>417</v>
      </c>
      <c r="D28" s="76" t="s">
        <v>39</v>
      </c>
      <c r="E28" s="31"/>
      <c r="G28" s="21"/>
      <c r="H28" s="21"/>
    </row>
    <row r="29" spans="1:8" s="36" customFormat="1" ht="6.75" customHeight="1">
      <c r="A29" s="23"/>
      <c r="B29" s="30"/>
      <c r="C29" s="35"/>
      <c r="D29" s="23"/>
      <c r="E29" s="37"/>
      <c r="F29" s="41"/>
      <c r="G29" s="21"/>
      <c r="H29" s="21"/>
    </row>
    <row r="30" spans="1:8" ht="12.75">
      <c r="A30" s="3"/>
      <c r="B30" s="4"/>
      <c r="C30" s="5"/>
      <c r="D30" s="3"/>
      <c r="E30" s="5"/>
      <c r="F30" s="4"/>
      <c r="G30" s="11"/>
      <c r="H30" s="11"/>
    </row>
    <row r="31" spans="1:8" ht="12.75">
      <c r="A31" s="3"/>
      <c r="B31" s="4"/>
      <c r="C31" s="5"/>
      <c r="D31" s="3"/>
      <c r="E31" s="5"/>
      <c r="F31" s="4"/>
      <c r="G31" s="11"/>
      <c r="H31" s="11"/>
    </row>
    <row r="32" spans="1:8" ht="6.75" customHeight="1">
      <c r="A32" s="3"/>
      <c r="B32" s="4"/>
      <c r="C32" s="5"/>
      <c r="D32" s="3"/>
      <c r="E32" s="5"/>
      <c r="F32" s="4"/>
      <c r="G32" s="11"/>
      <c r="H32" s="11"/>
    </row>
    <row r="33" spans="1:8" ht="12.75" hidden="1">
      <c r="A33" s="3"/>
      <c r="B33" s="4"/>
      <c r="C33" s="4"/>
      <c r="D33" s="13"/>
      <c r="E33" s="5"/>
      <c r="F33" s="4"/>
      <c r="G33" s="11"/>
      <c r="H33" s="11"/>
    </row>
    <row r="34" spans="1:8" ht="12.75" hidden="1">
      <c r="A34" s="3"/>
      <c r="B34" s="4"/>
      <c r="C34" s="4"/>
      <c r="D34" s="13"/>
      <c r="E34" s="5"/>
      <c r="F34" s="4"/>
      <c r="G34" s="11"/>
      <c r="H34" s="11"/>
    </row>
    <row r="35" spans="1:8" ht="12.75" hidden="1">
      <c r="A35" s="3"/>
      <c r="B35" s="4"/>
      <c r="C35" s="4"/>
      <c r="D35" s="13"/>
      <c r="E35" s="5"/>
      <c r="F35" s="4"/>
      <c r="G35" s="11"/>
      <c r="H35" s="11"/>
    </row>
    <row r="36" spans="1:8" ht="12.75" hidden="1">
      <c r="A36" s="3"/>
      <c r="B36" s="4"/>
      <c r="C36" s="4"/>
      <c r="D36" s="13"/>
      <c r="E36" s="5"/>
      <c r="F36" s="4"/>
      <c r="G36" s="11"/>
      <c r="H36" s="11"/>
    </row>
    <row r="37" spans="1:8" ht="12.75">
      <c r="A37" s="3"/>
      <c r="B37" s="4"/>
      <c r="C37" s="4"/>
      <c r="D37" s="13"/>
      <c r="E37" s="5"/>
      <c r="F37" s="4"/>
      <c r="G37" s="11"/>
      <c r="H37" s="11"/>
    </row>
    <row r="38" spans="1:8" ht="12.75">
      <c r="A38" s="3"/>
      <c r="B38" s="4"/>
      <c r="C38" s="4"/>
      <c r="D38" s="13"/>
      <c r="E38" s="5"/>
      <c r="F38" s="4"/>
      <c r="G38" s="11"/>
      <c r="H38" s="11"/>
    </row>
    <row r="39" spans="1:8" ht="12.75">
      <c r="A39" s="3"/>
      <c r="B39" s="4"/>
      <c r="C39" s="4"/>
      <c r="D39" s="13"/>
      <c r="E39" s="5"/>
      <c r="F39" s="4"/>
      <c r="G39" s="11"/>
      <c r="H39" s="11"/>
    </row>
    <row r="40" spans="1:8" ht="12.75">
      <c r="A40" s="3"/>
      <c r="B40" s="4"/>
      <c r="C40" s="4"/>
      <c r="D40" s="13"/>
      <c r="E40" s="5"/>
      <c r="F40" s="4"/>
      <c r="G40" s="11"/>
      <c r="H40" s="11"/>
    </row>
    <row r="41" spans="1:8" ht="12.75">
      <c r="A41" s="3"/>
      <c r="B41" s="4"/>
      <c r="C41" s="4"/>
      <c r="D41" s="13"/>
      <c r="E41" s="5"/>
      <c r="F41" s="4"/>
      <c r="G41" s="11"/>
      <c r="H41" s="11"/>
    </row>
    <row r="42" spans="1:8" ht="12.75">
      <c r="A42" s="3"/>
      <c r="B42" s="4"/>
      <c r="C42" s="4"/>
      <c r="D42" s="13"/>
      <c r="E42" s="5"/>
      <c r="F42" s="4"/>
      <c r="G42" s="11"/>
      <c r="H42" s="11"/>
    </row>
    <row r="43" spans="1:8" ht="12.75">
      <c r="A43" s="3"/>
      <c r="B43" s="4"/>
      <c r="C43" s="4"/>
      <c r="D43" s="13"/>
      <c r="E43" s="5"/>
      <c r="F43" s="4"/>
      <c r="G43" s="11"/>
      <c r="H43" s="11"/>
    </row>
    <row r="44" spans="1:8" ht="12.75">
      <c r="A44" s="3"/>
      <c r="B44" s="4"/>
      <c r="C44" s="4"/>
      <c r="D44" s="13"/>
      <c r="E44" s="5"/>
      <c r="F44" s="4"/>
      <c r="G44" s="11"/>
      <c r="H44" s="11"/>
    </row>
    <row r="45" spans="1:8" ht="12.75">
      <c r="A45" s="3"/>
      <c r="B45" s="4"/>
      <c r="C45" s="4"/>
      <c r="D45" s="13"/>
      <c r="E45" s="5"/>
      <c r="F45" s="4"/>
      <c r="G45" s="11"/>
      <c r="H45" s="11"/>
    </row>
    <row r="46" spans="1:8" ht="12.75">
      <c r="A46" s="3"/>
      <c r="B46" s="4"/>
      <c r="C46" s="4"/>
      <c r="D46" s="13"/>
      <c r="E46" s="5"/>
      <c r="F46" s="4"/>
      <c r="G46" s="11"/>
      <c r="H46" s="11"/>
    </row>
    <row r="47" spans="1:8" ht="12.75">
      <c r="A47" s="3"/>
      <c r="B47" s="4"/>
      <c r="C47" s="4"/>
      <c r="D47" s="13"/>
      <c r="E47" s="5"/>
      <c r="F47" s="4"/>
      <c r="G47" s="11"/>
      <c r="H47" s="11"/>
    </row>
    <row r="48" spans="1:8" ht="12.75">
      <c r="A48" s="3"/>
      <c r="B48" s="4"/>
      <c r="C48" s="4"/>
      <c r="D48" s="13"/>
      <c r="E48" s="5"/>
      <c r="F48" s="4"/>
      <c r="G48" s="11"/>
      <c r="H48" s="11"/>
    </row>
    <row r="49" spans="1:8" ht="12.75">
      <c r="A49" s="3"/>
      <c r="B49" s="4"/>
      <c r="C49" s="4"/>
      <c r="D49" s="13"/>
      <c r="E49" s="5"/>
      <c r="F49" s="4"/>
      <c r="G49" s="11"/>
      <c r="H49" s="11"/>
    </row>
    <row r="50" spans="1:8" ht="12.75">
      <c r="A50" s="3"/>
      <c r="B50" s="4"/>
      <c r="C50" s="4"/>
      <c r="D50" s="13"/>
      <c r="E50" s="5"/>
      <c r="F50" s="4"/>
      <c r="G50" s="11"/>
      <c r="H50" s="11"/>
    </row>
    <row r="51" spans="1:8" ht="12.75">
      <c r="A51" s="3"/>
      <c r="B51" s="4"/>
      <c r="C51" s="4"/>
      <c r="D51" s="13"/>
      <c r="E51" s="5"/>
      <c r="F51" s="4"/>
      <c r="G51" s="11"/>
      <c r="H51" s="11"/>
    </row>
    <row r="52" spans="1:8" ht="12.75">
      <c r="A52" s="3"/>
      <c r="B52" s="4"/>
      <c r="C52" s="4"/>
      <c r="D52" s="13"/>
      <c r="E52" s="5"/>
      <c r="F52" s="4"/>
      <c r="G52" s="11"/>
      <c r="H52" s="11"/>
    </row>
    <row r="53" spans="1:8" ht="12.75">
      <c r="A53" s="3"/>
      <c r="B53" s="4"/>
      <c r="C53" s="4"/>
      <c r="D53" s="13"/>
      <c r="E53" s="5"/>
      <c r="F53" s="4"/>
      <c r="G53" s="11"/>
      <c r="H53" s="11"/>
    </row>
    <row r="54" spans="1:8" ht="12.75">
      <c r="A54" s="3"/>
      <c r="B54" s="4"/>
      <c r="C54" s="4"/>
      <c r="D54" s="13"/>
      <c r="E54" s="5"/>
      <c r="F54" s="4"/>
      <c r="G54" s="11"/>
      <c r="H54" s="11"/>
    </row>
    <row r="55" spans="1:8" ht="12.75">
      <c r="A55" s="3"/>
      <c r="B55" s="4"/>
      <c r="C55" s="4"/>
      <c r="D55" s="13"/>
      <c r="E55" s="5"/>
      <c r="F55" s="4"/>
      <c r="G55" s="11"/>
      <c r="H55" s="11"/>
    </row>
    <row r="56" spans="1:8" ht="12.75">
      <c r="A56" s="3"/>
      <c r="B56" s="4"/>
      <c r="C56" s="4"/>
      <c r="D56" s="13"/>
      <c r="E56" s="5"/>
      <c r="F56" s="4"/>
      <c r="G56" s="11"/>
      <c r="H56" s="11"/>
    </row>
    <row r="57" spans="1:8" ht="12.75">
      <c r="A57" s="3"/>
      <c r="B57" s="4"/>
      <c r="C57" s="4"/>
      <c r="D57" s="13"/>
      <c r="E57" s="5"/>
      <c r="F57" s="4"/>
      <c r="G57" s="11"/>
      <c r="H57" s="11"/>
    </row>
    <row r="58" spans="1:8" ht="12.75">
      <c r="A58" s="3"/>
      <c r="B58" s="4"/>
      <c r="C58" s="4"/>
      <c r="D58" s="13"/>
      <c r="E58" s="5"/>
      <c r="F58" s="4"/>
      <c r="G58" s="11"/>
      <c r="H58" s="11"/>
    </row>
    <row r="59" spans="1:8" ht="12.75">
      <c r="A59" s="3"/>
      <c r="B59" s="4"/>
      <c r="C59" s="4"/>
      <c r="D59" s="13"/>
      <c r="E59" s="5"/>
      <c r="F59" s="4"/>
      <c r="G59" s="11"/>
      <c r="H59" s="11"/>
    </row>
    <row r="60" spans="1:8" ht="12.75">
      <c r="A60" s="3"/>
      <c r="B60" s="4"/>
      <c r="C60" s="4"/>
      <c r="D60" s="13"/>
      <c r="E60" s="5"/>
      <c r="F60" s="4"/>
      <c r="G60" s="11"/>
      <c r="H60" s="11"/>
    </row>
    <row r="61" spans="1:8" ht="12.75">
      <c r="A61" s="3"/>
      <c r="B61" s="4"/>
      <c r="C61" s="4"/>
      <c r="D61" s="13"/>
      <c r="E61" s="5"/>
      <c r="F61" s="4"/>
      <c r="G61" s="11"/>
      <c r="H61" s="11"/>
    </row>
    <row r="62" spans="1:8" ht="12.75">
      <c r="A62" s="3"/>
      <c r="B62" s="4"/>
      <c r="C62" s="4"/>
      <c r="D62" s="13"/>
      <c r="E62" s="5"/>
      <c r="F62" s="4"/>
      <c r="G62" s="11"/>
      <c r="H62" s="11"/>
    </row>
    <row r="63" spans="1:8" ht="12.75">
      <c r="A63" s="3"/>
      <c r="B63" s="4"/>
      <c r="C63" s="4"/>
      <c r="D63" s="13"/>
      <c r="E63" s="5"/>
      <c r="F63" s="4"/>
      <c r="G63" s="11"/>
      <c r="H63" s="11"/>
    </row>
    <row r="64" spans="1:8" ht="12.75">
      <c r="A64" s="3"/>
      <c r="B64" s="4"/>
      <c r="C64" s="4"/>
      <c r="D64" s="13"/>
      <c r="E64" s="5"/>
      <c r="F64" s="4"/>
      <c r="G64" s="11"/>
      <c r="H64" s="11"/>
    </row>
    <row r="65" spans="1:8" ht="12.75">
      <c r="A65" s="3"/>
      <c r="B65" s="4"/>
      <c r="C65" s="4"/>
      <c r="D65" s="13"/>
      <c r="E65" s="5"/>
      <c r="F65" s="4"/>
      <c r="G65" s="11"/>
      <c r="H65" s="11"/>
    </row>
    <row r="66" spans="1:8" ht="12.75">
      <c r="A66" s="3"/>
      <c r="B66" s="4"/>
      <c r="C66" s="4"/>
      <c r="D66" s="13"/>
      <c r="E66" s="5"/>
      <c r="F66" s="4"/>
      <c r="G66" s="11"/>
      <c r="H66" s="11"/>
    </row>
    <row r="67" spans="1:8" ht="12.75">
      <c r="A67" s="3"/>
      <c r="B67" s="4"/>
      <c r="C67" s="4"/>
      <c r="D67" s="13"/>
      <c r="E67" s="5"/>
      <c r="F67" s="4"/>
      <c r="G67" s="11"/>
      <c r="H67" s="11"/>
    </row>
    <row r="68" spans="1:8" ht="12.75">
      <c r="A68" s="3"/>
      <c r="B68" s="4"/>
      <c r="C68" s="4"/>
      <c r="D68" s="13"/>
      <c r="E68" s="5"/>
      <c r="F68" s="4"/>
      <c r="G68" s="11"/>
      <c r="H68" s="11"/>
    </row>
    <row r="69" spans="1:8" ht="12.75">
      <c r="A69" s="3"/>
      <c r="B69" s="4"/>
      <c r="C69" s="4"/>
      <c r="D69" s="13"/>
      <c r="E69" s="5"/>
      <c r="F69" s="4"/>
      <c r="G69" s="11"/>
      <c r="H69" s="11"/>
    </row>
    <row r="70" spans="1:8" ht="12.75">
      <c r="A70" s="3"/>
      <c r="B70" s="4"/>
      <c r="C70" s="4"/>
      <c r="D70" s="13"/>
      <c r="E70" s="5"/>
      <c r="F70" s="4"/>
      <c r="G70" s="11"/>
      <c r="H70" s="11"/>
    </row>
    <row r="71" spans="1:8" ht="12.75">
      <c r="A71" s="3"/>
      <c r="B71" s="4"/>
      <c r="C71" s="4"/>
      <c r="D71" s="13"/>
      <c r="E71" s="5"/>
      <c r="F71" s="4"/>
      <c r="G71" s="11"/>
      <c r="H71" s="11"/>
    </row>
    <row r="72" spans="1:8" ht="12.75">
      <c r="A72" s="3"/>
      <c r="B72" s="4"/>
      <c r="C72" s="4"/>
      <c r="D72" s="13"/>
      <c r="E72" s="5"/>
      <c r="F72" s="4"/>
      <c r="G72" s="11"/>
      <c r="H72" s="11"/>
    </row>
    <row r="73" spans="1:8" ht="12.75">
      <c r="A73" s="3"/>
      <c r="B73" s="4"/>
      <c r="C73" s="4"/>
      <c r="D73" s="13"/>
      <c r="E73" s="5"/>
      <c r="F73" s="4"/>
      <c r="G73" s="11"/>
      <c r="H73" s="11"/>
    </row>
    <row r="74" spans="1:8" ht="12.75">
      <c r="A74" s="3"/>
      <c r="B74" s="4"/>
      <c r="C74" s="4"/>
      <c r="D74" s="13"/>
      <c r="E74" s="5"/>
      <c r="F74" s="4"/>
      <c r="G74" s="11"/>
      <c r="H74" s="11"/>
    </row>
    <row r="75" spans="1:8" ht="12.75">
      <c r="A75" s="3"/>
      <c r="B75" s="4"/>
      <c r="C75" s="4"/>
      <c r="D75" s="13"/>
      <c r="E75" s="5"/>
      <c r="F75" s="4"/>
      <c r="G75" s="11"/>
      <c r="H75" s="11"/>
    </row>
    <row r="76" spans="1:8" ht="12.75">
      <c r="A76" s="3"/>
      <c r="B76" s="4"/>
      <c r="C76" s="4"/>
      <c r="D76" s="13"/>
      <c r="E76" s="5"/>
      <c r="F76" s="4"/>
      <c r="G76" s="11"/>
      <c r="H76" s="11"/>
    </row>
    <row r="77" spans="1:8" ht="12.75">
      <c r="A77" s="3"/>
      <c r="B77" s="4"/>
      <c r="C77" s="4"/>
      <c r="D77" s="13"/>
      <c r="E77" s="5"/>
      <c r="F77" s="4"/>
      <c r="G77" s="11"/>
      <c r="H77" s="11"/>
    </row>
    <row r="78" spans="1:8" ht="12.75">
      <c r="A78" s="3"/>
      <c r="B78" s="4"/>
      <c r="C78" s="4"/>
      <c r="D78" s="13"/>
      <c r="E78" s="5"/>
      <c r="F78" s="4"/>
      <c r="G78" s="11"/>
      <c r="H78" s="11"/>
    </row>
    <row r="79" spans="1:8" ht="12.75">
      <c r="A79" s="3"/>
      <c r="B79" s="4"/>
      <c r="C79" s="4"/>
      <c r="D79" s="13"/>
      <c r="E79" s="5"/>
      <c r="F79" s="4"/>
      <c r="G79" s="11"/>
      <c r="H79" s="11"/>
    </row>
    <row r="80" spans="1:7" ht="12.75">
      <c r="A80" s="3"/>
      <c r="B80" s="4"/>
      <c r="C80" s="4"/>
      <c r="D80" s="13"/>
      <c r="E80" s="5"/>
      <c r="F80" s="4"/>
      <c r="G80" s="11"/>
    </row>
    <row r="81" spans="1:7" ht="12.75">
      <c r="A81" s="3"/>
      <c r="B81" s="4"/>
      <c r="C81" s="4"/>
      <c r="D81" s="13"/>
      <c r="E81" s="5"/>
      <c r="F81" s="4"/>
      <c r="G81" s="11"/>
    </row>
    <row r="82" spans="1:7" ht="12.75">
      <c r="A82" s="3"/>
      <c r="B82" s="4"/>
      <c r="C82" s="4"/>
      <c r="D82" s="13"/>
      <c r="E82" s="5"/>
      <c r="F82" s="4"/>
      <c r="G82" s="11"/>
    </row>
    <row r="83" spans="1:7" ht="12.75">
      <c r="A83" s="3"/>
      <c r="B83" s="4"/>
      <c r="C83" s="4"/>
      <c r="D83" s="13"/>
      <c r="E83" s="5"/>
      <c r="F83" s="4"/>
      <c r="G83" s="11"/>
    </row>
    <row r="84" spans="1:7" ht="12.75">
      <c r="A84" s="3"/>
      <c r="B84" s="4"/>
      <c r="C84" s="4"/>
      <c r="D84" s="13"/>
      <c r="E84" s="5"/>
      <c r="F84" s="4"/>
      <c r="G84" s="11"/>
    </row>
    <row r="85" spans="1:7" ht="12.75">
      <c r="A85" s="3"/>
      <c r="B85" s="4"/>
      <c r="C85" s="4"/>
      <c r="D85" s="13"/>
      <c r="E85" s="5"/>
      <c r="F85" s="4"/>
      <c r="G85" s="11"/>
    </row>
    <row r="86" spans="1:7" ht="12.75">
      <c r="A86" s="3"/>
      <c r="B86" s="4"/>
      <c r="C86" s="4"/>
      <c r="D86" s="13"/>
      <c r="E86" s="5"/>
      <c r="F86" s="4"/>
      <c r="G86" s="11"/>
    </row>
    <row r="87" spans="1:7" ht="12.75">
      <c r="A87" s="3"/>
      <c r="B87" s="4"/>
      <c r="C87" s="4"/>
      <c r="D87" s="13"/>
      <c r="E87" s="5"/>
      <c r="F87" s="4"/>
      <c r="G87" s="11"/>
    </row>
    <row r="88" spans="1:7" ht="12.75">
      <c r="A88" s="3"/>
      <c r="B88" s="4"/>
      <c r="C88" s="4"/>
      <c r="D88" s="13"/>
      <c r="E88" s="5"/>
      <c r="F88" s="4"/>
      <c r="G88" s="11"/>
    </row>
    <row r="89" spans="1:7" ht="12.75">
      <c r="A89" s="3"/>
      <c r="B89" s="4"/>
      <c r="C89" s="4"/>
      <c r="D89" s="13"/>
      <c r="E89" s="5"/>
      <c r="F89" s="4"/>
      <c r="G89" s="11"/>
    </row>
    <row r="90" spans="1:7" ht="12.75">
      <c r="A90" s="3"/>
      <c r="B90" s="4"/>
      <c r="C90" s="4"/>
      <c r="D90" s="13"/>
      <c r="E90" s="5"/>
      <c r="F90" s="4"/>
      <c r="G90" s="11"/>
    </row>
    <row r="91" spans="1:7" ht="12.75">
      <c r="A91" s="3"/>
      <c r="B91" s="4"/>
      <c r="C91" s="4"/>
      <c r="D91" s="13"/>
      <c r="E91" s="5"/>
      <c r="F91" s="4"/>
      <c r="G91" s="11"/>
    </row>
    <row r="92" spans="1:7" ht="12.75">
      <c r="A92" s="3"/>
      <c r="B92" s="4"/>
      <c r="C92" s="4"/>
      <c r="D92" s="13"/>
      <c r="E92" s="5"/>
      <c r="F92" s="4"/>
      <c r="G92" s="11"/>
    </row>
    <row r="93" spans="1:7" ht="12.75">
      <c r="A93" s="3"/>
      <c r="B93" s="4"/>
      <c r="C93" s="4"/>
      <c r="D93" s="13"/>
      <c r="E93" s="5"/>
      <c r="F93" s="4"/>
      <c r="G93" s="11"/>
    </row>
    <row r="94" spans="1:7" ht="12.75">
      <c r="A94" s="3"/>
      <c r="B94" s="4"/>
      <c r="C94" s="4"/>
      <c r="D94" s="13"/>
      <c r="E94" s="5"/>
      <c r="F94" s="4"/>
      <c r="G94" s="11"/>
    </row>
    <row r="95" spans="1:7" ht="12.75">
      <c r="A95" s="3"/>
      <c r="B95" s="4"/>
      <c r="C95" s="4"/>
      <c r="D95" s="13"/>
      <c r="E95" s="5"/>
      <c r="F95" s="4"/>
      <c r="G95" s="11"/>
    </row>
    <row r="96" spans="1:7" ht="12.75">
      <c r="A96" s="3"/>
      <c r="B96" s="4"/>
      <c r="C96" s="4"/>
      <c r="D96" s="13"/>
      <c r="E96" s="5"/>
      <c r="F96" s="4"/>
      <c r="G96" s="11"/>
    </row>
    <row r="97" spans="1:7" ht="12.75">
      <c r="A97" s="3"/>
      <c r="B97" s="4"/>
      <c r="C97" s="4"/>
      <c r="D97" s="13"/>
      <c r="E97" s="5"/>
      <c r="F97" s="4"/>
      <c r="G97" s="11"/>
    </row>
    <row r="98" spans="1:7" ht="12.75">
      <c r="A98" s="3"/>
      <c r="B98" s="4"/>
      <c r="C98" s="4"/>
      <c r="D98" s="13"/>
      <c r="E98" s="5"/>
      <c r="F98" s="4"/>
      <c r="G98" s="11"/>
    </row>
    <row r="99" spans="1:7" ht="12.75">
      <c r="A99" s="3"/>
      <c r="B99" s="4"/>
      <c r="C99" s="4"/>
      <c r="D99" s="13"/>
      <c r="E99" s="5"/>
      <c r="F99" s="4"/>
      <c r="G99" s="11"/>
    </row>
    <row r="100" spans="1:7" ht="12.75">
      <c r="A100" s="3"/>
      <c r="B100" s="4"/>
      <c r="C100" s="4"/>
      <c r="D100" s="13"/>
      <c r="E100" s="5"/>
      <c r="F100" s="4"/>
      <c r="G100" s="11"/>
    </row>
    <row r="101" spans="1:7" ht="12.75">
      <c r="A101" s="3"/>
      <c r="B101" s="4"/>
      <c r="C101" s="4"/>
      <c r="D101" s="13"/>
      <c r="E101" s="5"/>
      <c r="F101" s="4"/>
      <c r="G101" s="11"/>
    </row>
    <row r="102" spans="1:7" ht="12.75">
      <c r="A102" s="3"/>
      <c r="B102" s="4"/>
      <c r="C102" s="4"/>
      <c r="D102" s="13"/>
      <c r="E102" s="5"/>
      <c r="F102" s="4"/>
      <c r="G102" s="11"/>
    </row>
    <row r="103" spans="1:7" ht="12.75">
      <c r="A103" s="3"/>
      <c r="B103" s="4"/>
      <c r="C103" s="4"/>
      <c r="D103" s="13"/>
      <c r="E103" s="5"/>
      <c r="F103" s="4"/>
      <c r="G103" s="11"/>
    </row>
    <row r="104" spans="1:7" ht="12.75">
      <c r="A104" s="3"/>
      <c r="B104" s="4"/>
      <c r="C104" s="4"/>
      <c r="D104" s="13"/>
      <c r="E104" s="5"/>
      <c r="F104" s="4"/>
      <c r="G104" s="11"/>
    </row>
    <row r="105" spans="1:7" ht="12.75">
      <c r="A105" s="3"/>
      <c r="B105" s="4"/>
      <c r="C105" s="4"/>
      <c r="D105" s="13"/>
      <c r="E105" s="5"/>
      <c r="F105" s="4"/>
      <c r="G105" s="11"/>
    </row>
  </sheetData>
  <sheetProtection/>
  <printOptions/>
  <pageMargins left="0.1968503937007874" right="0.1968503937007874" top="0.5905511811023623" bottom="0.5905511811023623" header="0.3937007874015748" footer="0.4330708661417323"/>
  <pageSetup horizontalDpi="300" verticalDpi="300" orientation="portrait" paperSize="9" r:id="rId2"/>
  <headerFooter alignWithMargins="0">
    <oddHeader xml:space="preserve">&amp;L&amp;"Times New Roman"&amp;6 &amp;C </oddHeader>
    <oddFooter>&amp;L&amp;"Futura Lt BT,Standard"&amp;8&amp;A&amp;C &amp;R&amp;"Futura Lt BT,Standard"&amp;8Seite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Verdunstungs- u. Lustvolumenstromberechnung</dc:title>
  <dc:subject>Verunstung - Luftmengen</dc:subject>
  <dc:creator>Gerhard Brentjes</dc:creator>
  <cp:keywords>verdber</cp:keywords>
  <dc:description/>
  <cp:lastModifiedBy>Michal</cp:lastModifiedBy>
  <cp:lastPrinted>2009-06-29T11:52:44Z</cp:lastPrinted>
  <dcterms:created xsi:type="dcterms:W3CDTF">1998-03-12T13:19:42Z</dcterms:created>
  <dcterms:modified xsi:type="dcterms:W3CDTF">2011-08-30T06:23:59Z</dcterms:modified>
  <cp:category/>
  <cp:version/>
  <cp:contentType/>
  <cp:contentStatus/>
</cp:coreProperties>
</file>